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275" windowHeight="9525" activeTab="2"/>
  </bookViews>
  <sheets>
    <sheet name="ЦКиИ февраль" sheetId="5" r:id="rId1"/>
    <sheet name="ЦКиИ  март" sheetId="4" r:id="rId2"/>
    <sheet name="ЦКиИ  апрель" sheetId="3" r:id="rId3"/>
  </sheets>
  <definedNames>
    <definedName name="_xlnm.Print_Area" localSheetId="2">'ЦКиИ  апрель'!$A$1:$J$39</definedName>
    <definedName name="_xlnm.Print_Area" localSheetId="1">'ЦКиИ  март'!$A$1:$J$39</definedName>
    <definedName name="_xlnm.Print_Area" localSheetId="0">'ЦКиИ февраль'!$A$1:$J$39</definedName>
  </definedNames>
  <calcPr calcId="145621"/>
</workbook>
</file>

<file path=xl/calcChain.xml><?xml version="1.0" encoding="utf-8"?>
<calcChain xmlns="http://schemas.openxmlformats.org/spreadsheetml/2006/main">
  <c r="K22" i="5" l="1"/>
  <c r="H22" i="5"/>
  <c r="G22" i="5"/>
  <c r="E22" i="5"/>
  <c r="Y21" i="5"/>
  <c r="N21" i="5"/>
  <c r="P21" i="5" s="1"/>
  <c r="J21" i="5"/>
  <c r="I21" i="5"/>
  <c r="F21" i="5"/>
  <c r="Y20" i="5"/>
  <c r="W20" i="5"/>
  <c r="P20" i="5"/>
  <c r="N20" i="5"/>
  <c r="R20" i="5" s="1"/>
  <c r="J20" i="5"/>
  <c r="I20" i="5"/>
  <c r="F20" i="5"/>
  <c r="Y19" i="5"/>
  <c r="N19" i="5"/>
  <c r="R19" i="5" s="1"/>
  <c r="J19" i="5"/>
  <c r="J22" i="5" s="1"/>
  <c r="I19" i="5"/>
  <c r="F19" i="5"/>
  <c r="K22" i="4"/>
  <c r="J22" i="4"/>
  <c r="H22" i="4"/>
  <c r="G22" i="4"/>
  <c r="E22" i="4"/>
  <c r="Y21" i="4"/>
  <c r="N21" i="4"/>
  <c r="R21" i="4" s="1"/>
  <c r="J21" i="4"/>
  <c r="I21" i="4"/>
  <c r="F21" i="4"/>
  <c r="Y20" i="4"/>
  <c r="W20" i="4"/>
  <c r="N20" i="4"/>
  <c r="R20" i="4" s="1"/>
  <c r="J20" i="4"/>
  <c r="I20" i="4"/>
  <c r="F20" i="4"/>
  <c r="Y19" i="4"/>
  <c r="N19" i="4"/>
  <c r="J19" i="4"/>
  <c r="I19" i="4"/>
  <c r="F19" i="4"/>
  <c r="P20" i="4" l="1"/>
  <c r="P19" i="5"/>
  <c r="P22" i="5" s="1"/>
  <c r="N22" i="4"/>
  <c r="P19" i="4"/>
  <c r="T21" i="5"/>
  <c r="T19" i="5"/>
  <c r="T20" i="5"/>
  <c r="R21" i="5"/>
  <c r="R22" i="5" s="1"/>
  <c r="N22" i="5"/>
  <c r="T19" i="4"/>
  <c r="T20" i="4"/>
  <c r="R19" i="4"/>
  <c r="R22" i="4" s="1"/>
  <c r="P21" i="4"/>
  <c r="P22" i="4" s="1"/>
  <c r="T21" i="4"/>
  <c r="T22" i="5" l="1"/>
  <c r="T22" i="4"/>
</calcChain>
</file>

<file path=xl/sharedStrings.xml><?xml version="1.0" encoding="utf-8"?>
<sst xmlns="http://schemas.openxmlformats.org/spreadsheetml/2006/main" count="182" uniqueCount="52">
  <si>
    <t>Приложение № 2 к</t>
  </si>
  <si>
    <t>Порядку определения объема и условия</t>
  </si>
  <si>
    <t xml:space="preserve">предоставления субсидий из бюджета </t>
  </si>
  <si>
    <t xml:space="preserve">Рузского муниципального района </t>
  </si>
  <si>
    <t xml:space="preserve">бюджетным и автономным учреждениям </t>
  </si>
  <si>
    <t xml:space="preserve">Сводный отчет </t>
  </si>
  <si>
    <t>об исполнении субсидий на финансовое обеспечение выполнения муниципального задания</t>
  </si>
  <si>
    <t>на оказание муниципальных услуг</t>
  </si>
  <si>
    <t>МБУК РМР"Центр культуры и искусств"</t>
  </si>
  <si>
    <t>Муниципальное казенное учреждение  Рузского муниципального района  "Комитет по  культуре и туризму"</t>
  </si>
  <si>
    <t>(наименование органа местного самоуправления)</t>
  </si>
  <si>
    <t>Наименование муниципальной услуги в соответствии с утвержденным муниципальным заданием</t>
  </si>
  <si>
    <t>Объем оказания муниципальных услуг</t>
  </si>
  <si>
    <t>Объем предоставления субсидии на возмещение нормативных затрат (тыс. рублей)</t>
  </si>
  <si>
    <t>Единица измерения</t>
  </si>
  <si>
    <t>План</t>
  </si>
  <si>
    <t>Фактически оказано</t>
  </si>
  <si>
    <t>Плановые назначения</t>
  </si>
  <si>
    <t>Фактически профинансировано</t>
  </si>
  <si>
    <t>Фактически освоено (кассовые расходы)</t>
  </si>
  <si>
    <t>Остаток неиспользованных средств на конец отчетного периода</t>
  </si>
  <si>
    <t>Всего:</t>
  </si>
  <si>
    <t>на единицу муниципальной услуги</t>
  </si>
  <si>
    <t>факт профинансировано</t>
  </si>
  <si>
    <t>кассовые</t>
  </si>
  <si>
    <t>план</t>
  </si>
  <si>
    <t>план всего</t>
  </si>
  <si>
    <t>чел.</t>
  </si>
  <si>
    <t>мероп.</t>
  </si>
  <si>
    <t>Итого:</t>
  </si>
  <si>
    <t>х</t>
  </si>
  <si>
    <t>Примечание:</t>
  </si>
  <si>
    <t>- отчет предоставления нарастающим итогом с начала текущего финансового года;</t>
  </si>
  <si>
    <t>- срок предоставления  - ежемесячно в сроки, установленные для сдачи ежемесячной бюджетной отчетности.</t>
  </si>
  <si>
    <t>Председатель:</t>
  </si>
  <si>
    <t>Ханов А.Н.</t>
  </si>
  <si>
    <t>(подпись)</t>
  </si>
  <si>
    <t>(расшифровка подписи)</t>
  </si>
  <si>
    <t xml:space="preserve">Руководитель: </t>
  </si>
  <si>
    <t>Шориков С.В.</t>
  </si>
  <si>
    <r>
      <t>Исполнитель: ___</t>
    </r>
    <r>
      <rPr>
        <u/>
        <sz val="11"/>
        <color rgb="FF000000"/>
        <rFont val="Calibri"/>
        <family val="2"/>
        <charset val="204"/>
        <scheme val="minor"/>
      </rPr>
      <t>вед.бухгалтер</t>
    </r>
    <r>
      <rPr>
        <sz val="11"/>
        <color rgb="FF000000"/>
        <rFont val="Calibri"/>
        <family val="2"/>
        <charset val="204"/>
        <scheme val="minor"/>
      </rPr>
      <t>__________</t>
    </r>
  </si>
  <si>
    <t>Васильева К.И.</t>
  </si>
  <si>
    <t>(должность)</t>
  </si>
  <si>
    <r>
      <t>тел.: ___</t>
    </r>
    <r>
      <rPr>
        <u/>
        <sz val="11"/>
        <color rgb="FF000000"/>
        <rFont val="Calibri"/>
        <family val="2"/>
        <charset val="204"/>
        <scheme val="minor"/>
      </rPr>
      <t>20-981</t>
    </r>
    <r>
      <rPr>
        <sz val="11"/>
        <color rgb="FF000000"/>
        <rFont val="Calibri"/>
        <family val="2"/>
        <charset val="204"/>
        <scheme val="minor"/>
      </rPr>
      <t>___________________</t>
    </r>
  </si>
  <si>
    <t xml:space="preserve">     М.П.</t>
  </si>
  <si>
    <t>на 01 февраля 2015 год</t>
  </si>
  <si>
    <t xml:space="preserve">Услуга по организации и проведению мероприятий </t>
  </si>
  <si>
    <t xml:space="preserve">Работа по организации и проведению мероприятий </t>
  </si>
  <si>
    <t>Услуга по организации деятельности клубных формирований и формирования самодеятельного творчества</t>
  </si>
  <si>
    <t>на 01 март 2015 год</t>
  </si>
  <si>
    <t>на 01 октября 2016 год</t>
  </si>
  <si>
    <t>Шешуков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</si>
</sst>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0" borderId="7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  <xf numFmtId="2" fontId="9" fillId="0" borderId="7" xfId="0" applyNumberFormat="1" applyFont="1" applyBorder="1" applyAlignment="1">
      <alignment horizontal="center"/>
    </xf>
    <xf numFmtId="4" fontId="0" fillId="3" borderId="4" xfId="0" applyNumberFormat="1" applyFill="1" applyBorder="1"/>
    <xf numFmtId="4" fontId="8" fillId="0" borderId="7" xfId="0" applyNumberFormat="1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0" fontId="0" fillId="0" borderId="4" xfId="0" applyBorder="1"/>
    <xf numFmtId="165" fontId="0" fillId="0" borderId="4" xfId="0" applyNumberFormat="1" applyBorder="1"/>
    <xf numFmtId="4" fontId="0" fillId="4" borderId="4" xfId="0" applyNumberFormat="1" applyFill="1" applyBorder="1"/>
    <xf numFmtId="0" fontId="0" fillId="0" borderId="9" xfId="0" applyFill="1" applyBorder="1"/>
    <xf numFmtId="2" fontId="0" fillId="4" borderId="4" xfId="0" applyNumberFormat="1" applyFill="1" applyBorder="1"/>
    <xf numFmtId="10" fontId="0" fillId="0" borderId="0" xfId="0" applyNumberFormat="1"/>
    <xf numFmtId="3" fontId="0" fillId="0" borderId="0" xfId="0" applyNumberFormat="1"/>
    <xf numFmtId="4" fontId="9" fillId="0" borderId="8" xfId="0" applyNumberFormat="1" applyFont="1" applyBorder="1" applyAlignment="1">
      <alignment horizontal="center" wrapText="1"/>
    </xf>
    <xf numFmtId="0" fontId="10" fillId="0" borderId="6" xfId="0" applyFont="1" applyBorder="1"/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/>
    <xf numFmtId="2" fontId="0" fillId="0" borderId="4" xfId="0" applyNumberFormat="1" applyBorder="1"/>
    <xf numFmtId="0" fontId="2" fillId="0" borderId="0" xfId="0" applyFont="1"/>
    <xf numFmtId="49" fontId="0" fillId="0" borderId="0" xfId="0" applyNumberFormat="1"/>
    <xf numFmtId="4" fontId="7" fillId="0" borderId="0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6" fillId="4" borderId="7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opLeftCell="A12" zoomScaleNormal="100" workbookViewId="0">
      <selection activeCell="D21" sqref="D21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45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4336</v>
      </c>
      <c r="E19" s="13">
        <v>3482337</v>
      </c>
      <c r="F19" s="14">
        <f>E19/C19</f>
        <v>64.450722733245726</v>
      </c>
      <c r="G19" s="15"/>
      <c r="H19" s="15">
        <v>2349.15</v>
      </c>
      <c r="I19" s="16">
        <f>H19/D19</f>
        <v>0.54177813653136531</v>
      </c>
      <c r="J19" s="17">
        <f>E19-H19</f>
        <v>3479987.85</v>
      </c>
      <c r="K19" s="13">
        <v>2387.6</v>
      </c>
      <c r="L19" s="18">
        <v>100</v>
      </c>
      <c r="M19" s="18">
        <v>10286.44</v>
      </c>
      <c r="N19" s="19">
        <f>K19*L19/M19</f>
        <v>23.211140102892738</v>
      </c>
      <c r="O19" s="18">
        <v>10115.700000000001</v>
      </c>
      <c r="P19" s="20">
        <f>O19*N19%</f>
        <v>2347.9692993883209</v>
      </c>
      <c r="Q19" s="21">
        <v>10120.790000000001</v>
      </c>
      <c r="R19" s="20">
        <f>Q19*N19%</f>
        <v>2349.1507464195583</v>
      </c>
      <c r="S19" s="18">
        <v>7259.02</v>
      </c>
      <c r="T19" s="22">
        <f>S19*N19%</f>
        <v>1684.9013022970046</v>
      </c>
      <c r="U19">
        <v>7488.48</v>
      </c>
      <c r="V19">
        <v>100</v>
      </c>
      <c r="W19">
        <v>7267.57</v>
      </c>
      <c r="X19" s="23">
        <v>0.97050000000000003</v>
      </c>
      <c r="Y19" s="24">
        <f>C19*X19</f>
        <v>52437.085500000001</v>
      </c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17</v>
      </c>
      <c r="E20" s="25">
        <v>3591368</v>
      </c>
      <c r="F20" s="14">
        <f>E20/C20</f>
        <v>34532.384615384617</v>
      </c>
      <c r="G20" s="15"/>
      <c r="H20" s="15">
        <v>2753.97</v>
      </c>
      <c r="I20" s="16">
        <f t="shared" ref="I20:I21" si="0">H20/D20</f>
        <v>161.99823529411765</v>
      </c>
      <c r="J20" s="17">
        <f t="shared" ref="J20:J21" si="1">E20-H20</f>
        <v>3588614.03</v>
      </c>
      <c r="K20" s="25">
        <v>2799.04</v>
      </c>
      <c r="L20" s="18">
        <v>100</v>
      </c>
      <c r="M20" s="18">
        <v>10286.44</v>
      </c>
      <c r="N20" s="19">
        <f t="shared" ref="N20" si="2">K20*L20/M20</f>
        <v>27.210969003853616</v>
      </c>
      <c r="O20" s="18">
        <v>10115.700000000001</v>
      </c>
      <c r="P20" s="20">
        <f t="shared" ref="P20:P21" si="3">O20*N20%</f>
        <v>2752.5799915228208</v>
      </c>
      <c r="Q20" s="21">
        <v>10120.790000000001</v>
      </c>
      <c r="R20" s="20">
        <f t="shared" ref="R20:R21" si="4">Q20*N20%</f>
        <v>2753.965029845117</v>
      </c>
      <c r="S20" s="18">
        <v>7259.02</v>
      </c>
      <c r="T20" s="22">
        <f>S20*N20%</f>
        <v>1975.249682183535</v>
      </c>
      <c r="W20">
        <f>W19*V19/U19</f>
        <v>97.050002136615177</v>
      </c>
      <c r="X20" s="23">
        <v>0.97050000000000003</v>
      </c>
      <c r="Y20" s="24">
        <f>C20*X20</f>
        <v>100.932</v>
      </c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130</v>
      </c>
      <c r="E21" s="25">
        <v>3617125</v>
      </c>
      <c r="F21" s="14">
        <f>E21/C21</f>
        <v>27824.038461538461</v>
      </c>
      <c r="G21" s="15"/>
      <c r="H21" s="15">
        <v>3640.83</v>
      </c>
      <c r="I21" s="16">
        <f t="shared" si="0"/>
        <v>28.006384615384615</v>
      </c>
      <c r="J21" s="17">
        <f t="shared" si="1"/>
        <v>3613484.17</v>
      </c>
      <c r="K21" s="25">
        <v>3700.42</v>
      </c>
      <c r="L21" s="18">
        <v>100</v>
      </c>
      <c r="M21" s="18">
        <v>10286.44</v>
      </c>
      <c r="N21" s="19">
        <f>K21*L21/M21</f>
        <v>35.973767406410765</v>
      </c>
      <c r="O21" s="18">
        <v>10115.700000000001</v>
      </c>
      <c r="P21" s="20">
        <f t="shared" si="3"/>
        <v>3638.9983895302944</v>
      </c>
      <c r="Q21" s="21">
        <v>10120.790000000001</v>
      </c>
      <c r="R21" s="20">
        <f t="shared" si="4"/>
        <v>3640.8294542912804</v>
      </c>
      <c r="S21" s="18">
        <v>7259.02</v>
      </c>
      <c r="T21" s="22">
        <f t="shared" ref="T21" si="5">S21*N21%</f>
        <v>2611.3429707848391</v>
      </c>
      <c r="X21" s="23">
        <v>0.97050000000000003</v>
      </c>
      <c r="Y21" s="24">
        <f>C21*X21</f>
        <v>126.16500000000001</v>
      </c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>
        <f>SUM(E19:E21)</f>
        <v>10690830</v>
      </c>
      <c r="F22" s="27" t="s">
        <v>30</v>
      </c>
      <c r="G22" s="29" t="e">
        <f>G19+G20+G21+#REF!</f>
        <v>#REF!</v>
      </c>
      <c r="H22" s="29">
        <f>SUM(H19:H21)</f>
        <v>8743.9500000000007</v>
      </c>
      <c r="I22" s="27" t="s">
        <v>30</v>
      </c>
      <c r="J22" s="28">
        <f>SUM(J19:J21)</f>
        <v>10682086.050000001</v>
      </c>
      <c r="K22" s="30">
        <f>SUM(K19:K21)</f>
        <v>8887.06</v>
      </c>
      <c r="L22">
        <v>100</v>
      </c>
      <c r="M22" s="18"/>
      <c r="N22">
        <f>SUM(N19:N21)</f>
        <v>86.39587651315712</v>
      </c>
      <c r="P22" s="31">
        <f>SUM(P19:P21)</f>
        <v>8739.5476804414357</v>
      </c>
      <c r="R22" s="32">
        <f>SUM(R19:R21)</f>
        <v>8743.9452305559553</v>
      </c>
      <c r="S22" s="18"/>
      <c r="T22" s="33">
        <f>SUM(T19:T21)</f>
        <v>6271.4939552653786</v>
      </c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39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 t="s">
        <v>41</v>
      </c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B12:I12"/>
    <mergeCell ref="A7:J7"/>
    <mergeCell ref="A8:J8"/>
    <mergeCell ref="A9:J9"/>
    <mergeCell ref="A10:J10"/>
    <mergeCell ref="B11:I11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T17:T18"/>
    <mergeCell ref="F28:G28"/>
    <mergeCell ref="F29:G29"/>
    <mergeCell ref="F31:G31"/>
    <mergeCell ref="B13:I13"/>
    <mergeCell ref="F32:G32"/>
    <mergeCell ref="F34:G34"/>
    <mergeCell ref="F35:G35"/>
    <mergeCell ref="J16:J17"/>
    <mergeCell ref="R17:R18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opLeftCell="A9" zoomScaleNormal="100" workbookViewId="0">
      <selection activeCell="D21" sqref="D21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49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10311</v>
      </c>
      <c r="E19" s="13">
        <v>3482337</v>
      </c>
      <c r="F19" s="14">
        <f>E19/C19</f>
        <v>64.450722733245726</v>
      </c>
      <c r="G19" s="15"/>
      <c r="H19" s="15">
        <v>2349.15</v>
      </c>
      <c r="I19" s="16">
        <f>H19/D19</f>
        <v>0.227829502473087</v>
      </c>
      <c r="J19" s="17">
        <f>E19-H19</f>
        <v>3479987.85</v>
      </c>
      <c r="K19" s="13">
        <v>2387.6</v>
      </c>
      <c r="L19" s="18">
        <v>100</v>
      </c>
      <c r="M19" s="18">
        <v>10286.44</v>
      </c>
      <c r="N19" s="19">
        <f>K19*L19/M19</f>
        <v>23.211140102892738</v>
      </c>
      <c r="O19" s="18">
        <v>10115.700000000001</v>
      </c>
      <c r="P19" s="20">
        <f>O19*N19%</f>
        <v>2347.9692993883209</v>
      </c>
      <c r="Q19" s="21">
        <v>10120.790000000001</v>
      </c>
      <c r="R19" s="20">
        <f>Q19*N19%</f>
        <v>2349.1507464195583</v>
      </c>
      <c r="S19" s="18">
        <v>7259.02</v>
      </c>
      <c r="T19" s="22">
        <f>S19*N19%</f>
        <v>1684.9013022970046</v>
      </c>
      <c r="U19">
        <v>7488.48</v>
      </c>
      <c r="V19">
        <v>100</v>
      </c>
      <c r="W19">
        <v>7267.57</v>
      </c>
      <c r="X19" s="23">
        <v>0.97050000000000003</v>
      </c>
      <c r="Y19" s="24">
        <f>C19*X19</f>
        <v>52437.085500000001</v>
      </c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30</v>
      </c>
      <c r="E20" s="25">
        <v>3591368</v>
      </c>
      <c r="F20" s="14">
        <f>E20/C20</f>
        <v>34532.384615384617</v>
      </c>
      <c r="G20" s="15"/>
      <c r="H20" s="15">
        <v>2753.97</v>
      </c>
      <c r="I20" s="16">
        <f t="shared" ref="I20:I21" si="0">H20/D20</f>
        <v>91.798999999999992</v>
      </c>
      <c r="J20" s="17">
        <f t="shared" ref="J20:J21" si="1">E20-H20</f>
        <v>3588614.03</v>
      </c>
      <c r="K20" s="25">
        <v>2799.04</v>
      </c>
      <c r="L20" s="18">
        <v>100</v>
      </c>
      <c r="M20" s="18">
        <v>10286.44</v>
      </c>
      <c r="N20" s="19">
        <f t="shared" ref="N20" si="2">K20*L20/M20</f>
        <v>27.210969003853616</v>
      </c>
      <c r="O20" s="18">
        <v>10115.700000000001</v>
      </c>
      <c r="P20" s="20">
        <f t="shared" ref="P20:P21" si="3">O20*N20%</f>
        <v>2752.5799915228208</v>
      </c>
      <c r="Q20" s="21">
        <v>10120.790000000001</v>
      </c>
      <c r="R20" s="20">
        <f t="shared" ref="R20:R21" si="4">Q20*N20%</f>
        <v>2753.965029845117</v>
      </c>
      <c r="S20" s="18">
        <v>7259.02</v>
      </c>
      <c r="T20" s="22">
        <f>S20*N20%</f>
        <v>1975.249682183535</v>
      </c>
      <c r="W20">
        <f>W19*V19/U19</f>
        <v>97.050002136615177</v>
      </c>
      <c r="X20" s="23">
        <v>0.97050000000000003</v>
      </c>
      <c r="Y20" s="24">
        <f>C20*X20</f>
        <v>100.932</v>
      </c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130</v>
      </c>
      <c r="E21" s="25">
        <v>3617125</v>
      </c>
      <c r="F21" s="14">
        <f>E21/C21</f>
        <v>27824.038461538461</v>
      </c>
      <c r="G21" s="15"/>
      <c r="H21" s="15">
        <v>3640.83</v>
      </c>
      <c r="I21" s="16">
        <f t="shared" si="0"/>
        <v>28.006384615384615</v>
      </c>
      <c r="J21" s="17">
        <f t="shared" si="1"/>
        <v>3613484.17</v>
      </c>
      <c r="K21" s="25">
        <v>3700.42</v>
      </c>
      <c r="L21" s="18">
        <v>100</v>
      </c>
      <c r="M21" s="18">
        <v>10286.44</v>
      </c>
      <c r="N21" s="19">
        <f>K21*L21/M21</f>
        <v>35.973767406410765</v>
      </c>
      <c r="O21" s="18">
        <v>10115.700000000001</v>
      </c>
      <c r="P21" s="20">
        <f t="shared" si="3"/>
        <v>3638.9983895302944</v>
      </c>
      <c r="Q21" s="21">
        <v>10120.790000000001</v>
      </c>
      <c r="R21" s="20">
        <f t="shared" si="4"/>
        <v>3640.8294542912804</v>
      </c>
      <c r="S21" s="18">
        <v>7259.02</v>
      </c>
      <c r="T21" s="22">
        <f t="shared" ref="T21" si="5">S21*N21%</f>
        <v>2611.3429707848391</v>
      </c>
      <c r="X21" s="23">
        <v>0.97050000000000003</v>
      </c>
      <c r="Y21" s="24">
        <f>C21*X21</f>
        <v>126.16500000000001</v>
      </c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>
        <f>SUM(E19:E21)</f>
        <v>10690830</v>
      </c>
      <c r="F22" s="27" t="s">
        <v>30</v>
      </c>
      <c r="G22" s="29" t="e">
        <f>G19+G20+G21+#REF!</f>
        <v>#REF!</v>
      </c>
      <c r="H22" s="29">
        <f>SUM(H19:H21)</f>
        <v>8743.9500000000007</v>
      </c>
      <c r="I22" s="27" t="s">
        <v>30</v>
      </c>
      <c r="J22" s="28">
        <f>SUM(J19:J21)</f>
        <v>10682086.050000001</v>
      </c>
      <c r="K22" s="30">
        <f>SUM(K19:K21)</f>
        <v>8887.06</v>
      </c>
      <c r="L22">
        <v>100</v>
      </c>
      <c r="M22" s="18"/>
      <c r="N22">
        <f>SUM(N19:N21)</f>
        <v>86.39587651315712</v>
      </c>
      <c r="P22" s="31">
        <f>SUM(P19:P21)</f>
        <v>8739.5476804414357</v>
      </c>
      <c r="R22" s="32">
        <f>SUM(R19:R21)</f>
        <v>8743.9452305559553</v>
      </c>
      <c r="S22" s="18"/>
      <c r="T22" s="33">
        <f>SUM(T19:T21)</f>
        <v>6271.4939552653786</v>
      </c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39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 t="s">
        <v>41</v>
      </c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B12:I12"/>
    <mergeCell ref="A7:J7"/>
    <mergeCell ref="A8:J8"/>
    <mergeCell ref="A9:J9"/>
    <mergeCell ref="A10:J10"/>
    <mergeCell ref="B11:I11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T17:T18"/>
    <mergeCell ref="F28:G28"/>
    <mergeCell ref="F29:G29"/>
    <mergeCell ref="F31:G31"/>
    <mergeCell ref="B13:I13"/>
    <mergeCell ref="F32:G32"/>
    <mergeCell ref="F34:G34"/>
    <mergeCell ref="F35:G35"/>
    <mergeCell ref="J16:J17"/>
    <mergeCell ref="R17:R18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abSelected="1" topLeftCell="A10" zoomScaleNormal="100" workbookViewId="0">
      <selection activeCell="I33" sqref="I33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50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57327</v>
      </c>
      <c r="E19" s="13"/>
      <c r="F19" s="14"/>
      <c r="G19" s="15"/>
      <c r="H19" s="15"/>
      <c r="I19" s="16"/>
      <c r="J19" s="17"/>
      <c r="K19" s="13"/>
      <c r="L19" s="18"/>
      <c r="M19" s="18"/>
      <c r="N19" s="19"/>
      <c r="O19" s="18"/>
      <c r="P19" s="20"/>
      <c r="Q19" s="21"/>
      <c r="R19" s="20"/>
      <c r="S19" s="18"/>
      <c r="T19" s="22"/>
      <c r="X19" s="23"/>
      <c r="Y19" s="24"/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139</v>
      </c>
      <c r="E20" s="25"/>
      <c r="F20" s="14"/>
      <c r="G20" s="15"/>
      <c r="H20" s="15"/>
      <c r="I20" s="16"/>
      <c r="J20" s="17"/>
      <c r="K20" s="25"/>
      <c r="L20" s="18"/>
      <c r="M20" s="18"/>
      <c r="N20" s="19"/>
      <c r="O20" s="18"/>
      <c r="P20" s="20"/>
      <c r="Q20" s="21"/>
      <c r="R20" s="20"/>
      <c r="S20" s="18"/>
      <c r="T20" s="22"/>
      <c r="X20" s="23"/>
      <c r="Y20" s="24"/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215</v>
      </c>
      <c r="E21" s="25"/>
      <c r="F21" s="14"/>
      <c r="G21" s="15"/>
      <c r="H21" s="15"/>
      <c r="I21" s="16"/>
      <c r="J21" s="17"/>
      <c r="K21" s="25"/>
      <c r="L21" s="18"/>
      <c r="M21" s="18"/>
      <c r="N21" s="19"/>
      <c r="O21" s="18"/>
      <c r="P21" s="20"/>
      <c r="Q21" s="21"/>
      <c r="R21" s="20"/>
      <c r="S21" s="18"/>
      <c r="T21" s="22"/>
      <c r="X21" s="23"/>
      <c r="Y21" s="24"/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/>
      <c r="F22" s="27" t="s">
        <v>30</v>
      </c>
      <c r="G22" s="29"/>
      <c r="H22" s="29"/>
      <c r="I22" s="27" t="s">
        <v>30</v>
      </c>
      <c r="J22" s="28"/>
      <c r="K22" s="30"/>
      <c r="M22" s="18"/>
      <c r="P22" s="31"/>
      <c r="R22" s="32"/>
      <c r="S22" s="18"/>
      <c r="T22" s="33"/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51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/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F32:G32"/>
    <mergeCell ref="F34:G34"/>
    <mergeCell ref="F35:G35"/>
    <mergeCell ref="J16:J17"/>
    <mergeCell ref="R17:R18"/>
    <mergeCell ref="T17:T18"/>
    <mergeCell ref="F28:G28"/>
    <mergeCell ref="F29:G29"/>
    <mergeCell ref="F31:G31"/>
    <mergeCell ref="B13:I13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B12:I12"/>
    <mergeCell ref="A7:J7"/>
    <mergeCell ref="A8:J8"/>
    <mergeCell ref="A9:J9"/>
    <mergeCell ref="A10:J10"/>
    <mergeCell ref="B11:I11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ЦКиИ февраль</vt:lpstr>
      <vt:lpstr>ЦКиИ  март</vt:lpstr>
      <vt:lpstr>ЦКиИ  апрель</vt:lpstr>
      <vt:lpstr>'ЦКиИ  апрель'!Область_печати</vt:lpstr>
      <vt:lpstr>'ЦКиИ  март'!Область_печати</vt:lpstr>
      <vt:lpstr>'ЦКиИ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ИнженерПЭВМ</dc:creator>
  <cp:lastModifiedBy>Дроздова</cp:lastModifiedBy>
  <dcterms:created xsi:type="dcterms:W3CDTF">2015-04-06T08:32:25Z</dcterms:created>
  <dcterms:modified xsi:type="dcterms:W3CDTF">2016-09-30T13:36:34Z</dcterms:modified>
</cp:coreProperties>
</file>